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Дарья\Desktop\Удаленная работа\ТАГАНАЙСКАЯ\конкурс СМР\"/>
    </mc:Choice>
  </mc:AlternateContent>
  <bookViews>
    <workbookView xWindow="32760" yWindow="60" windowWidth="7500" windowHeight="4245" tabRatio="771"/>
  </bookViews>
  <sheets>
    <sheet name="Мои данные" sheetId="8" r:id="rId1"/>
  </sheets>
  <definedNames>
    <definedName name="Print_Titles" localSheetId="0">'Мои данные'!$22:$22</definedName>
    <definedName name="_xlnm.Print_Titles" localSheetId="0">'Мои данные'!$22:$22</definedName>
  </definedNames>
  <calcPr calcId="152511"/>
</workbook>
</file>

<file path=xl/calcChain.xml><?xml version="1.0" encoding="utf-8"?>
<calcChain xmlns="http://schemas.openxmlformats.org/spreadsheetml/2006/main">
  <c r="J15" i="8" l="1"/>
  <c r="G15" i="8"/>
  <c r="J13" i="8"/>
  <c r="G13" i="8"/>
  <c r="J12" i="8"/>
  <c r="G12" i="8"/>
  <c r="J11" i="8"/>
  <c r="G11" i="8"/>
  <c r="J50" i="8"/>
  <c r="G50" i="8"/>
  <c r="J49" i="8"/>
  <c r="G49" i="8"/>
  <c r="J14" i="8"/>
  <c r="G14" i="8"/>
</calcChain>
</file>

<file path=xl/comments1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  <author>Max</author>
    <author>Alex Sosedko</author>
  </authors>
  <commentList>
    <comment ref="A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6" authorId="2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A8" authorId="2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</t>
        </r>
      </text>
    </comment>
    <comment ref="G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по расчету&gt;/1000</t>
        </r>
      </text>
    </comment>
    <comment ref="J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по расчету&gt;/1000</t>
        </r>
      </text>
    </comment>
    <comment ref="G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Оборудование&gt;/1000</t>
        </r>
      </text>
    </comment>
    <comment ref="J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Оборудование&gt;/1000</t>
        </r>
      </text>
    </comment>
    <comment ref="G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Монтажные работы &gt;/1000</t>
        </r>
      </text>
    </comment>
    <comment ref="J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Монтажные работы &gt;/1000</t>
        </r>
      </text>
    </comment>
    <comment ref="V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 с коэф. к итогам&gt;</t>
        </r>
      </text>
    </comment>
    <comment ref="W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 с коэф. к итогам&gt;</t>
        </r>
      </text>
    </comment>
    <comment ref="X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ФОТ&gt;</t>
        </r>
      </text>
    </comment>
    <comment ref="Y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НР&gt;</t>
        </r>
      </text>
    </comment>
    <comment ref="Z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СП&gt;</t>
        </r>
      </text>
    </comment>
    <comment ref="G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ФОТ с индексами&gt;/1000</t>
        </r>
      </text>
    </comment>
    <comment ref="J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ФОТ с индексами&gt;/1000</t>
        </r>
      </text>
    </comment>
    <comment ref="V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ТЗМ с коэф. к итогам&gt;</t>
        </r>
      </text>
    </comment>
    <comment ref="W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ТЗМ с коэф. к итогам&gt;</t>
        </r>
      </text>
    </comment>
    <comment ref="X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ФОТ&gt;</t>
        </r>
      </text>
    </comment>
    <comment ref="Y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НР&gt;</t>
        </r>
      </text>
    </comment>
    <comment ref="Z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СП&gt;</t>
        </r>
      </text>
    </comment>
    <comment ref="A17" authorId="5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102 значение&gt;</t>
        </r>
      </text>
    </comment>
    <comment ref="L17" authorId="2" shapeId="0">
      <text>
        <r>
          <rPr>
            <sz val="8"/>
            <color indexed="81"/>
            <rFont val="Tahoma"/>
            <family val="2"/>
            <charset val="204"/>
          </rPr>
          <t xml:space="preserve"> Normal::&lt;Отчетный период (учет выполненных работ)&gt;</t>
        </r>
      </text>
    </comment>
    <comment ref="A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ЛокСмета::&lt;Номер позиции по смете&gt;</t>
        </r>
      </text>
    </comment>
    <comment ref="B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ЛокСмета::&lt;Количество всего (физ. объем) по позиции&gt;
&lt;Формула расчета физ. объема&gt;
</t>
        </r>
      </text>
    </comment>
    <comment ref="D22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ЛокСмета::&lt;ПЗ по позиции на единицу в базисных ценах с учетом всех к-тов&gt;</t>
        </r>
      </text>
    </comment>
    <comment ref="E22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2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ПЗ на физобъем по позиции в базисных ценах&gt;
</t>
        </r>
      </text>
    </comment>
    <comment ref="H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ОЗП на физобъем по позиции в базисных ценах&gt;
_____
&lt;ИТОГО МАТ на физобъем по позиции в базисных ценах&gt;
</t>
        </r>
      </text>
    </comment>
    <comment ref="I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ЭММ на физобъем по позиции в базисных ценах&gt;
_____
&lt;ИТОГО ЗПМ на физобъем по позиции в базисных ценах&gt;
</t>
        </r>
      </text>
    </comment>
    <comment ref="J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ПЗ по позиции в текущих ценах&gt;
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ОЗП по позиции в текущих ценах&gt;
_____
&lt;ИТОГО МАТ по позиции в текущих ценах&gt;
</t>
        </r>
      </text>
    </comment>
    <comment ref="U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ЭММ по позиции в текущих ценах&gt;
_____
&lt;ИТОГО ЗПМ по позиции в текущих ценах&gt;
</t>
        </r>
      </text>
    </comment>
    <comment ref="A34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34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базисных ценах (итоги)&gt;</t>
        </r>
      </text>
    </comment>
    <comment ref="H34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(итоги)&gt;
_____
&lt;Материалы (итоги)&gt;</t>
        </r>
      </text>
    </comment>
    <comment ref="I34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(итоги)&gt;
_____
&lt;З/п машинистов (итоги)&gt;</t>
        </r>
      </text>
    </comment>
    <comment ref="J34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K34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в тек.ценах (итоги)&gt;
_____
&lt;Материалы в тек.ценах (итоги)&gt;</t>
        </r>
      </text>
    </comment>
    <comment ref="U34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в тек.ценах (итоги)&gt;
_____
&lt;З/п машинистов в тек.ценах (итоги)&gt;</t>
        </r>
      </text>
    </comment>
    <comment ref="A5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54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<sst xmlns="http://schemas.openxmlformats.org/spreadsheetml/2006/main" count="119" uniqueCount="99">
  <si>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</si>
  <si>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</si>
  <si>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</si>
  <si>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</si>
  <si>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</si>
  <si>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</si>
  <si>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</si>
  <si>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</si>
  <si>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</si>
  <si>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</si>
  <si>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</si>
  <si>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</si>
  <si>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</si>
  <si>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</si>
  <si>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</si>
  <si>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</si>
  <si>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</si>
  <si>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</si>
  <si>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(локальный сметный расчет)</t>
  </si>
  <si>
    <t>в т.ч. оборудование</t>
  </si>
  <si>
    <t>монтажных работ</t>
  </si>
  <si>
    <t>% НР</t>
  </si>
  <si>
    <t>% СП</t>
  </si>
  <si>
    <t>Стройка:Газоснабжение жилых домов по ул. Таганайская в пос. ст. Шершни Советского района г. Челябинска</t>
  </si>
  <si>
    <t>Составлена в базисных ценах на 01.2000 г. и текущих ценах на 4 квартал 2019.</t>
  </si>
  <si>
    <t>Составил:  _________________ /Инженер-сметчик   Саблина А. А./</t>
  </si>
  <si>
    <t>Проверил:  _________________ /Главный инженер проекта   Старикова Е.Ю./</t>
  </si>
  <si>
    <t xml:space="preserve">Раздел 1. </t>
  </si>
  <si>
    <t>ТЕР01-01-030-07
Разработка грунта с перемещением до 10 м бульдозерами мощностью: 79 кВт (108 л.с.), группа грунтов 3
1000 м3 грунта</t>
  </si>
  <si>
    <t>0,009
9/1000</t>
  </si>
  <si>
    <t>750,3
_____
139,29</t>
  </si>
  <si>
    <t>7
_____
1</t>
  </si>
  <si>
    <t>57
_____
18</t>
  </si>
  <si>
    <t>ТЕР01-01-036-02
Планировка площадей бульдозерами мощностью: 79 кВт (108 л.с.)
1000 м2 спланированной поверхности за 1 проход бульдозера</t>
  </si>
  <si>
    <t>0,0427
42,7/1000</t>
  </si>
  <si>
    <t>21,99
_____
4,08</t>
  </si>
  <si>
    <t>8
_____
3</t>
  </si>
  <si>
    <t>ТССЦпг-01-01-01-039
Погрузочные работы при автомобильных перевозках: грунта растительного слоя (земля, перегной)
1 т груза</t>
  </si>
  <si>
    <t>7,8
4*1,95</t>
  </si>
  <si>
    <t>ТЕР01-01-016-02
Работа на отвале, группа грунтов 2-3
1000 м3 грунта</t>
  </si>
  <si>
    <t>0,004
4/1000</t>
  </si>
  <si>
    <t>35,99
_____
4,88</t>
  </si>
  <si>
    <t>357,63
_____
64,83</t>
  </si>
  <si>
    <t xml:space="preserve">
_____
1</t>
  </si>
  <si>
    <t>12
_____
4</t>
  </si>
  <si>
    <t>ТССЦпг-03-21-01-008
Перевозка грузов автомобилями-самосвалами грузоподъемностью 10 т, работающих вне карьера, на расстояние: до 8 км I класс груза
1 т груза</t>
  </si>
  <si>
    <t>Устройство подъезда к ПРГШ</t>
  </si>
  <si>
    <t>ТЕР27-04-006-01
Устройство оснований (Дорожек) толщиной 15 см из щебня фракции 40-70 мм при укатке каменных материалов с пределом прочности на сжатие свыше 68,6 до 98,1 МПа (свыше 700 до 1000 кгс/см2): однослойных
1000 м2 основания</t>
  </si>
  <si>
    <t>0,0187
18,7/1000</t>
  </si>
  <si>
    <t>381,8
_____
25026,3</t>
  </si>
  <si>
    <t>4777,4
_____
663,23</t>
  </si>
  <si>
    <t>7
_____
468</t>
  </si>
  <si>
    <t>89
_____
12</t>
  </si>
  <si>
    <t>103
_____
2065</t>
  </si>
  <si>
    <t>587
_____
178</t>
  </si>
  <si>
    <t>ТЕР27-04-006-04
На каждый 1 см изменения толщины слоя добавлять или исключать к расценкам 27-04-006-01, 27-04-006-02, 27-04-006-03
1000 м2 основания</t>
  </si>
  <si>
    <t>-0,0935
-18,7*5/1000</t>
  </si>
  <si>
    <t xml:space="preserve">
_____
1537,2</t>
  </si>
  <si>
    <t>267,5
_____
36,45</t>
  </si>
  <si>
    <t xml:space="preserve">
_____
-144</t>
  </si>
  <si>
    <t>-25
_____
-3</t>
  </si>
  <si>
    <t xml:space="preserve">
_____
-623</t>
  </si>
  <si>
    <t>-156
_____
-49</t>
  </si>
  <si>
    <t>ТЕР27-04-005-02
Устройство оснований (Проезд) толщиной 15 см из щебня фракции 40-70 мм при укатке каменных материалов с пределом прочности на сжатие свыше 98,1 МПа (1000 кгс/см2): верхнего слоя двухслойных
1000 м2 основания</t>
  </si>
  <si>
    <t>0,024
24/1000</t>
  </si>
  <si>
    <t>381,8
_____
25872,3</t>
  </si>
  <si>
    <t>6113,12
_____
822,96</t>
  </si>
  <si>
    <t>9
_____
621</t>
  </si>
  <si>
    <t>147
_____
20</t>
  </si>
  <si>
    <t>132
_____
2884</t>
  </si>
  <si>
    <t>944
_____
284</t>
  </si>
  <si>
    <t>ТЕР27-04-005-04
На каждый 1 см изменения толщины слоя добавлять или исключать к расценкам 27-04-005-01, 27-04-005-02, 27-04-005-03
1000 м2 основания</t>
  </si>
  <si>
    <t>0,36
24*15/1000</t>
  </si>
  <si>
    <t xml:space="preserve">
_____
1587,6</t>
  </si>
  <si>
    <t xml:space="preserve">
_____
572</t>
  </si>
  <si>
    <t>96
_____
13</t>
  </si>
  <si>
    <t xml:space="preserve">
_____
2627</t>
  </si>
  <si>
    <t>601
_____
188</t>
  </si>
  <si>
    <t>Итого прямые затраты по смете</t>
  </si>
  <si>
    <t>16
_____
1518</t>
  </si>
  <si>
    <t>448
_____
43</t>
  </si>
  <si>
    <t>237
_____
6953</t>
  </si>
  <si>
    <t>2782
_____
626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</si>
  <si>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</si>
  <si>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</si>
  <si>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</si>
  <si>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</si>
  <si>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</si>
  <si>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</si>
  <si>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</si>
  <si>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Земляные работы, выполняемые механизированным способом</t>
  </si>
  <si>
    <t xml:space="preserve">    Погрузо-разгрузочные работы</t>
  </si>
  <si>
    <t xml:space="preserve">    Перевозка грузов автотранспортом</t>
  </si>
  <si>
    <t xml:space="preserve">    Автомобильные дороги</t>
  </si>
  <si>
    <t xml:space="preserve">    Итого</t>
  </si>
  <si>
    <t xml:space="preserve">    ВСЕГО по смете</t>
  </si>
  <si>
    <t>на Генеральный план ГРПШ</t>
  </si>
  <si>
    <t>Объект: Газоснабжение жилых домов по ул. Таганайская в пос. ст. Шершни Советского района г. Челябинска. Генеральный план ГРПШ</t>
  </si>
  <si>
    <t>ЛОКАЛЬНАЯ СМЕТА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</si>
</sst>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66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/>
    <xf numFmtId="0" fontId="8" fillId="0" borderId="0" xfId="23" applyFont="1" applyAlignment="1">
      <alignment horizontal="left"/>
    </xf>
    <xf numFmtId="0" fontId="11" fillId="0" borderId="2" xfId="0" applyFont="1" applyBorder="1" applyAlignment="1">
      <alignment vertical="top"/>
    </xf>
    <xf numFmtId="164" fontId="11" fillId="0" borderId="3" xfId="12" applyNumberFormat="1" applyFont="1" applyBorder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1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0" fontId="1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8" fillId="0" borderId="0" xfId="6" applyFont="1" applyAlignment="1">
      <alignment horizontal="right" vertical="top" wrapText="1"/>
    </xf>
    <xf numFmtId="0" fontId="8" fillId="0" borderId="0" xfId="0" applyFont="1"/>
    <xf numFmtId="0" fontId="3" fillId="0" borderId="0" xfId="10"/>
    <xf numFmtId="0" fontId="1" fillId="0" borderId="0" xfId="12"/>
    <xf numFmtId="0" fontId="11" fillId="0" borderId="0" xfId="0" applyFont="1" applyAlignment="1">
      <alignment horizontal="left" vertical="top" indent="1"/>
    </xf>
    <xf numFmtId="0" fontId="10" fillId="0" borderId="0" xfId="0" applyFont="1" applyBorder="1"/>
    <xf numFmtId="0" fontId="10" fillId="0" borderId="0" xfId="0" applyFont="1" applyBorder="1" applyAlignment="1">
      <alignment horizontal="left" vertical="top" wrapText="1"/>
    </xf>
    <xf numFmtId="1" fontId="11" fillId="0" borderId="0" xfId="10" applyNumberFormat="1" applyFont="1" applyAlignment="1">
      <alignment horizontal="right"/>
    </xf>
    <xf numFmtId="0" fontId="8" fillId="0" borderId="0" xfId="24" applyFont="1">
      <alignment horizontal="left" vertical="top"/>
    </xf>
    <xf numFmtId="0" fontId="8" fillId="0" borderId="0" xfId="23" applyFont="1" applyAlignment="1">
      <alignment horizontal="left"/>
    </xf>
    <xf numFmtId="0" fontId="7" fillId="0" borderId="7" xfId="13" applyFont="1" applyBorder="1">
      <alignment horizontal="center" wrapText="1"/>
    </xf>
    <xf numFmtId="0" fontId="7" fillId="0" borderId="7" xfId="13" applyFont="1" applyFill="1" applyBorder="1">
      <alignment horizontal="center" wrapText="1"/>
    </xf>
    <xf numFmtId="0" fontId="8" fillId="0" borderId="1" xfId="0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7" xfId="0" applyFont="1" applyBorder="1" applyAlignment="1">
      <alignment horizontal="left" vertical="top" wrapText="1"/>
    </xf>
    <xf numFmtId="2" fontId="8" fillId="0" borderId="7" xfId="0" applyNumberFormat="1" applyFont="1" applyBorder="1" applyAlignment="1">
      <alignment horizontal="left" vertical="top" wrapText="1"/>
    </xf>
    <xf numFmtId="49" fontId="8" fillId="0" borderId="7" xfId="0" applyNumberFormat="1" applyFont="1" applyBorder="1" applyAlignment="1">
      <alignment horizontal="right" vertical="top" wrapText="1"/>
    </xf>
    <xf numFmtId="2" fontId="8" fillId="0" borderId="7" xfId="0" applyNumberFormat="1" applyFont="1" applyBorder="1" applyAlignment="1">
      <alignment horizontal="right" vertical="top" wrapText="1"/>
    </xf>
    <xf numFmtId="0" fontId="8" fillId="0" borderId="7" xfId="0" applyFont="1" applyBorder="1" applyAlignment="1">
      <alignment horizontal="right" vertical="top" wrapText="1"/>
    </xf>
    <xf numFmtId="0" fontId="8" fillId="0" borderId="1" xfId="6" applyFont="1" applyBorder="1" applyAlignment="1">
      <alignment horizontal="right" vertical="top" wrapText="1"/>
    </xf>
    <xf numFmtId="0" fontId="11" fillId="0" borderId="1" xfId="6" applyFont="1" applyBorder="1" applyAlignment="1">
      <alignment horizontal="right" vertical="top" wrapText="1"/>
    </xf>
    <xf numFmtId="0" fontId="8" fillId="0" borderId="0" xfId="23" applyFont="1" applyAlignment="1">
      <alignment horizontal="left"/>
    </xf>
    <xf numFmtId="0" fontId="11" fillId="0" borderId="1" xfId="6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8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164" fontId="10" fillId="0" borderId="6" xfId="10" applyNumberFormat="1" applyFont="1" applyBorder="1" applyAlignment="1">
      <alignment horizontal="right"/>
    </xf>
    <xf numFmtId="164" fontId="10" fillId="0" borderId="3" xfId="10" applyNumberFormat="1" applyFont="1" applyBorder="1" applyAlignment="1">
      <alignment horizontal="right"/>
    </xf>
    <xf numFmtId="164" fontId="11" fillId="0" borderId="6" xfId="12" applyNumberFormat="1" applyFont="1" applyBorder="1" applyAlignment="1">
      <alignment horizontal="right"/>
    </xf>
    <xf numFmtId="164" fontId="11" fillId="0" borderId="3" xfId="12" applyNumberFormat="1" applyFont="1" applyBorder="1" applyAlignment="1">
      <alignment horizontal="right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Z56"/>
  <sheetViews>
    <sheetView showGridLines="0" tabSelected="1" workbookViewId="0">
      <selection activeCell="A17" sqref="A17:XFD17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1" spans="1:26" s="5" customFormat="1" ht="12" x14ac:dyDescent="0.2">
      <c r="A1" s="3"/>
      <c r="B1" s="4"/>
      <c r="C1" s="4"/>
      <c r="D1" s="4"/>
    </row>
    <row r="2" spans="1:26" s="5" customFormat="1" ht="12" x14ac:dyDescent="0.2">
      <c r="A2" s="6" t="s">
        <v>23</v>
      </c>
      <c r="B2" s="4"/>
      <c r="C2" s="4"/>
      <c r="D2" s="4"/>
    </row>
    <row r="3" spans="1:26" s="5" customFormat="1" ht="12" x14ac:dyDescent="0.2">
      <c r="A3" s="3"/>
      <c r="B3" s="4"/>
      <c r="C3" s="4"/>
      <c r="D3" s="4"/>
    </row>
    <row r="4" spans="1:26" s="5" customFormat="1" ht="12" x14ac:dyDescent="0.2">
      <c r="A4" s="6" t="s">
        <v>97</v>
      </c>
      <c r="B4" s="4"/>
      <c r="C4" s="4"/>
      <c r="D4" s="4"/>
    </row>
    <row r="5" spans="1:26" s="5" customFormat="1" ht="12" x14ac:dyDescent="0.2">
      <c r="A5" s="45"/>
      <c r="B5" s="4"/>
      <c r="C5" s="4"/>
      <c r="D5" s="4"/>
    </row>
    <row r="6" spans="1:26" s="5" customFormat="1" ht="15" x14ac:dyDescent="0.25">
      <c r="A6" s="54" t="s">
        <v>98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</row>
    <row r="7" spans="1:26" s="5" customFormat="1" ht="12" x14ac:dyDescent="0.2">
      <c r="A7" s="55" t="s">
        <v>18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</row>
    <row r="8" spans="1:26" s="5" customFormat="1" ht="12" x14ac:dyDescent="0.2">
      <c r="A8" s="55" t="s">
        <v>96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</row>
    <row r="9" spans="1:26" s="5" customFormat="1" ht="12" x14ac:dyDescent="0.2"/>
    <row r="10" spans="1:26" s="5" customFormat="1" ht="12" x14ac:dyDescent="0.2">
      <c r="G10" s="56" t="s">
        <v>16</v>
      </c>
      <c r="H10" s="57"/>
      <c r="I10" s="58"/>
      <c r="J10" s="56" t="s">
        <v>17</v>
      </c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8"/>
    </row>
    <row r="11" spans="1:26" s="5" customFormat="1" x14ac:dyDescent="0.2">
      <c r="D11" s="3" t="s">
        <v>1</v>
      </c>
      <c r="G11" s="62">
        <f>2121/1000</f>
        <v>2.121</v>
      </c>
      <c r="H11" s="63"/>
      <c r="I11" s="7" t="s">
        <v>2</v>
      </c>
      <c r="J11" s="64">
        <f>11652/1000</f>
        <v>11.651999999999999</v>
      </c>
      <c r="K11" s="65"/>
      <c r="L11" s="8"/>
      <c r="M11" s="8"/>
      <c r="N11" s="8"/>
      <c r="O11" s="8"/>
      <c r="P11" s="8"/>
      <c r="Q11" s="8"/>
      <c r="R11" s="8"/>
      <c r="S11" s="8"/>
      <c r="T11" s="8"/>
      <c r="U11" s="7" t="s">
        <v>2</v>
      </c>
    </row>
    <row r="12" spans="1:26" s="5" customFormat="1" x14ac:dyDescent="0.2">
      <c r="D12" s="9" t="s">
        <v>19</v>
      </c>
      <c r="F12" s="10"/>
      <c r="G12" s="62">
        <f>0/1000</f>
        <v>0</v>
      </c>
      <c r="H12" s="63"/>
      <c r="I12" s="7" t="s">
        <v>2</v>
      </c>
      <c r="J12" s="64">
        <f>0/1000</f>
        <v>0</v>
      </c>
      <c r="K12" s="65"/>
      <c r="L12" s="8"/>
      <c r="M12" s="8"/>
      <c r="N12" s="8"/>
      <c r="O12" s="8"/>
      <c r="P12" s="8"/>
      <c r="Q12" s="8"/>
      <c r="R12" s="8"/>
      <c r="S12" s="8"/>
      <c r="T12" s="8"/>
      <c r="U12" s="7" t="s">
        <v>2</v>
      </c>
    </row>
    <row r="13" spans="1:26" s="5" customFormat="1" x14ac:dyDescent="0.2">
      <c r="D13" s="9" t="s">
        <v>20</v>
      </c>
      <c r="F13" s="10"/>
      <c r="G13" s="62">
        <f>0/1000</f>
        <v>0</v>
      </c>
      <c r="H13" s="63"/>
      <c r="I13" s="7" t="s">
        <v>2</v>
      </c>
      <c r="J13" s="64">
        <f>0/1000</f>
        <v>0</v>
      </c>
      <c r="K13" s="65"/>
      <c r="L13" s="8"/>
      <c r="M13" s="8"/>
      <c r="N13" s="8"/>
      <c r="O13" s="8"/>
      <c r="P13" s="8"/>
      <c r="Q13" s="8"/>
      <c r="R13" s="8"/>
      <c r="S13" s="8"/>
      <c r="T13" s="8"/>
      <c r="U13" s="7" t="s">
        <v>2</v>
      </c>
    </row>
    <row r="14" spans="1:26" s="5" customFormat="1" x14ac:dyDescent="0.2">
      <c r="D14" s="3" t="s">
        <v>3</v>
      </c>
      <c r="G14" s="62">
        <f>(V14+V15)/1000</f>
        <v>4.4200000000000003E-3</v>
      </c>
      <c r="H14" s="63"/>
      <c r="I14" s="7" t="s">
        <v>4</v>
      </c>
      <c r="J14" s="64">
        <f>(W14+W15)/1000</f>
        <v>4.4200000000000003E-3</v>
      </c>
      <c r="K14" s="65"/>
      <c r="L14" s="8"/>
      <c r="M14" s="8"/>
      <c r="N14" s="8"/>
      <c r="O14" s="8"/>
      <c r="P14" s="8"/>
      <c r="Q14" s="8"/>
      <c r="R14" s="8"/>
      <c r="S14" s="8"/>
      <c r="T14" s="8"/>
      <c r="U14" s="7" t="s">
        <v>4</v>
      </c>
      <c r="V14" s="11">
        <v>1.59</v>
      </c>
      <c r="W14" s="12">
        <v>1.59</v>
      </c>
      <c r="X14" s="23">
        <v>59</v>
      </c>
      <c r="Y14" s="23">
        <v>83</v>
      </c>
      <c r="Z14" s="23">
        <v>56</v>
      </c>
    </row>
    <row r="15" spans="1:26" s="5" customFormat="1" x14ac:dyDescent="0.2">
      <c r="D15" s="3" t="s">
        <v>5</v>
      </c>
      <c r="G15" s="62">
        <f>59/1000</f>
        <v>5.8999999999999997E-2</v>
      </c>
      <c r="H15" s="63"/>
      <c r="I15" s="7" t="s">
        <v>2</v>
      </c>
      <c r="J15" s="64">
        <f>863/1000</f>
        <v>0.86299999999999999</v>
      </c>
      <c r="K15" s="65"/>
      <c r="L15" s="8"/>
      <c r="M15" s="8"/>
      <c r="N15" s="8"/>
      <c r="O15" s="8"/>
      <c r="P15" s="8"/>
      <c r="Q15" s="8"/>
      <c r="R15" s="8"/>
      <c r="S15" s="8"/>
      <c r="T15" s="8"/>
      <c r="U15" s="7" t="s">
        <v>2</v>
      </c>
      <c r="V15" s="11">
        <v>2.83</v>
      </c>
      <c r="W15" s="12">
        <v>2.83</v>
      </c>
      <c r="X15" s="24">
        <v>863</v>
      </c>
      <c r="Y15" s="24">
        <v>1034</v>
      </c>
      <c r="Z15" s="24">
        <v>646</v>
      </c>
    </row>
    <row r="16" spans="1:26" s="5" customFormat="1" ht="12" x14ac:dyDescent="0.2">
      <c r="F16" s="4"/>
      <c r="G16" s="13"/>
      <c r="H16" s="13"/>
      <c r="I16" s="14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4"/>
    </row>
    <row r="17" spans="1:21" s="5" customFormat="1" ht="12" x14ac:dyDescent="0.2">
      <c r="A17" s="30" t="s">
        <v>24</v>
      </c>
    </row>
    <row r="18" spans="1:21" s="5" customFormat="1" thickBot="1" x14ac:dyDescent="0.25">
      <c r="A18" s="17"/>
    </row>
    <row r="19" spans="1:21" s="19" customFormat="1" ht="27" customHeight="1" thickBot="1" x14ac:dyDescent="0.25">
      <c r="A19" s="59" t="s">
        <v>6</v>
      </c>
      <c r="B19" s="59" t="s">
        <v>7</v>
      </c>
      <c r="C19" s="59" t="s">
        <v>8</v>
      </c>
      <c r="D19" s="60" t="s">
        <v>9</v>
      </c>
      <c r="E19" s="60"/>
      <c r="F19" s="60"/>
      <c r="G19" s="60" t="s">
        <v>10</v>
      </c>
      <c r="H19" s="60"/>
      <c r="I19" s="60"/>
      <c r="J19" s="60" t="s">
        <v>11</v>
      </c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</row>
    <row r="20" spans="1:21" s="19" customFormat="1" ht="22.5" customHeight="1" thickBot="1" x14ac:dyDescent="0.25">
      <c r="A20" s="59"/>
      <c r="B20" s="59"/>
      <c r="C20" s="59"/>
      <c r="D20" s="61" t="s">
        <v>0</v>
      </c>
      <c r="E20" s="18" t="s">
        <v>12</v>
      </c>
      <c r="F20" s="18" t="s">
        <v>13</v>
      </c>
      <c r="G20" s="61" t="s">
        <v>0</v>
      </c>
      <c r="H20" s="18" t="s">
        <v>12</v>
      </c>
      <c r="I20" s="18" t="s">
        <v>13</v>
      </c>
      <c r="J20" s="61" t="s">
        <v>0</v>
      </c>
      <c r="K20" s="18" t="s">
        <v>12</v>
      </c>
      <c r="L20" s="18"/>
      <c r="M20" s="18"/>
      <c r="N20" s="18"/>
      <c r="O20" s="18"/>
      <c r="P20" s="18"/>
      <c r="Q20" s="18"/>
      <c r="R20" s="18"/>
      <c r="S20" s="18"/>
      <c r="T20" s="18"/>
      <c r="U20" s="18" t="s">
        <v>13</v>
      </c>
    </row>
    <row r="21" spans="1:21" s="19" customFormat="1" ht="22.5" customHeight="1" thickBot="1" x14ac:dyDescent="0.25">
      <c r="A21" s="59"/>
      <c r="B21" s="59"/>
      <c r="C21" s="59"/>
      <c r="D21" s="61"/>
      <c r="E21" s="18" t="s">
        <v>14</v>
      </c>
      <c r="F21" s="18" t="s">
        <v>15</v>
      </c>
      <c r="G21" s="61"/>
      <c r="H21" s="18" t="s">
        <v>14</v>
      </c>
      <c r="I21" s="18" t="s">
        <v>15</v>
      </c>
      <c r="J21" s="61"/>
      <c r="K21" s="18" t="s">
        <v>14</v>
      </c>
      <c r="L21" s="18"/>
      <c r="M21" s="18"/>
      <c r="N21" s="18"/>
      <c r="O21" s="18"/>
      <c r="P21" s="18"/>
      <c r="Q21" s="18"/>
      <c r="R21" s="18"/>
      <c r="S21" s="18"/>
      <c r="T21" s="18"/>
      <c r="U21" s="18" t="s">
        <v>15</v>
      </c>
    </row>
    <row r="22" spans="1:21" s="4" customFormat="1" x14ac:dyDescent="0.2">
      <c r="A22" s="31">
        <v>1</v>
      </c>
      <c r="B22" s="31">
        <v>2</v>
      </c>
      <c r="C22" s="31">
        <v>3</v>
      </c>
      <c r="D22" s="32">
        <v>4</v>
      </c>
      <c r="E22" s="31">
        <v>5</v>
      </c>
      <c r="F22" s="31">
        <v>6</v>
      </c>
      <c r="G22" s="32">
        <v>7</v>
      </c>
      <c r="H22" s="31">
        <v>8</v>
      </c>
      <c r="I22" s="31">
        <v>9</v>
      </c>
      <c r="J22" s="32">
        <v>10</v>
      </c>
      <c r="K22" s="31">
        <v>11</v>
      </c>
      <c r="L22" s="31"/>
      <c r="M22" s="31"/>
      <c r="N22" s="31"/>
      <c r="O22" s="31"/>
      <c r="P22" s="31"/>
      <c r="Q22" s="31"/>
      <c r="R22" s="31"/>
      <c r="S22" s="31"/>
      <c r="T22" s="31"/>
      <c r="U22" s="31">
        <v>12</v>
      </c>
    </row>
    <row r="23" spans="1:21" s="20" customFormat="1" ht="21" customHeight="1" x14ac:dyDescent="0.2">
      <c r="A23" s="50" t="s">
        <v>27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</row>
    <row r="24" spans="1:21" s="20" customFormat="1" ht="60" x14ac:dyDescent="0.2">
      <c r="A24" s="33">
        <v>1</v>
      </c>
      <c r="B24" s="34" t="s">
        <v>28</v>
      </c>
      <c r="C24" s="35" t="s">
        <v>29</v>
      </c>
      <c r="D24" s="36">
        <v>750.3</v>
      </c>
      <c r="E24" s="37"/>
      <c r="F24" s="36" t="s">
        <v>30</v>
      </c>
      <c r="G24" s="36">
        <v>7</v>
      </c>
      <c r="H24" s="36"/>
      <c r="I24" s="36" t="s">
        <v>31</v>
      </c>
      <c r="J24" s="36">
        <v>57</v>
      </c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 t="s">
        <v>32</v>
      </c>
    </row>
    <row r="25" spans="1:21" s="20" customFormat="1" ht="60" x14ac:dyDescent="0.2">
      <c r="A25" s="33">
        <v>2</v>
      </c>
      <c r="B25" s="34" t="s">
        <v>33</v>
      </c>
      <c r="C25" s="35" t="s">
        <v>34</v>
      </c>
      <c r="D25" s="36">
        <v>21.99</v>
      </c>
      <c r="E25" s="37"/>
      <c r="F25" s="36" t="s">
        <v>35</v>
      </c>
      <c r="G25" s="36">
        <v>1</v>
      </c>
      <c r="H25" s="36"/>
      <c r="I25" s="36">
        <v>1</v>
      </c>
      <c r="J25" s="36">
        <v>8</v>
      </c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 t="s">
        <v>36</v>
      </c>
    </row>
    <row r="26" spans="1:21" s="20" customFormat="1" ht="60" x14ac:dyDescent="0.2">
      <c r="A26" s="33">
        <v>3</v>
      </c>
      <c r="B26" s="34" t="s">
        <v>37</v>
      </c>
      <c r="C26" s="35" t="s">
        <v>38</v>
      </c>
      <c r="D26" s="36">
        <v>4.9800000000000004</v>
      </c>
      <c r="E26" s="37"/>
      <c r="F26" s="36">
        <v>4.9800000000000004</v>
      </c>
      <c r="G26" s="36">
        <v>39</v>
      </c>
      <c r="H26" s="36"/>
      <c r="I26" s="36">
        <v>39</v>
      </c>
      <c r="J26" s="36">
        <v>294</v>
      </c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>
        <v>294</v>
      </c>
    </row>
    <row r="27" spans="1:21" s="20" customFormat="1" ht="36" x14ac:dyDescent="0.2">
      <c r="A27" s="33">
        <v>4</v>
      </c>
      <c r="B27" s="34" t="s">
        <v>39</v>
      </c>
      <c r="C27" s="35" t="s">
        <v>40</v>
      </c>
      <c r="D27" s="36">
        <v>398.5</v>
      </c>
      <c r="E27" s="37" t="s">
        <v>41</v>
      </c>
      <c r="F27" s="36" t="s">
        <v>42</v>
      </c>
      <c r="G27" s="36">
        <v>2</v>
      </c>
      <c r="H27" s="36" t="s">
        <v>43</v>
      </c>
      <c r="I27" s="36">
        <v>1</v>
      </c>
      <c r="J27" s="36">
        <v>14</v>
      </c>
      <c r="K27" s="37">
        <v>2</v>
      </c>
      <c r="L27" s="37"/>
      <c r="M27" s="37"/>
      <c r="N27" s="37"/>
      <c r="O27" s="37"/>
      <c r="P27" s="37"/>
      <c r="Q27" s="37"/>
      <c r="R27" s="37"/>
      <c r="S27" s="37"/>
      <c r="T27" s="37"/>
      <c r="U27" s="37" t="s">
        <v>44</v>
      </c>
    </row>
    <row r="28" spans="1:21" s="20" customFormat="1" ht="72" x14ac:dyDescent="0.2">
      <c r="A28" s="33">
        <v>5</v>
      </c>
      <c r="B28" s="34" t="s">
        <v>45</v>
      </c>
      <c r="C28" s="35" t="s">
        <v>38</v>
      </c>
      <c r="D28" s="36">
        <v>11.86</v>
      </c>
      <c r="E28" s="37"/>
      <c r="F28" s="36">
        <v>11.86</v>
      </c>
      <c r="G28" s="36">
        <v>93</v>
      </c>
      <c r="H28" s="36"/>
      <c r="I28" s="36">
        <v>93</v>
      </c>
      <c r="J28" s="36">
        <v>435</v>
      </c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>
        <v>435</v>
      </c>
    </row>
    <row r="29" spans="1:21" s="20" customFormat="1" ht="17.850000000000001" customHeight="1" x14ac:dyDescent="0.2">
      <c r="A29" s="52" t="s">
        <v>46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</row>
    <row r="30" spans="1:21" s="20" customFormat="1" ht="96" x14ac:dyDescent="0.2">
      <c r="A30" s="33">
        <v>6</v>
      </c>
      <c r="B30" s="34" t="s">
        <v>47</v>
      </c>
      <c r="C30" s="35" t="s">
        <v>48</v>
      </c>
      <c r="D30" s="36">
        <v>30185.5</v>
      </c>
      <c r="E30" s="37" t="s">
        <v>49</v>
      </c>
      <c r="F30" s="36" t="s">
        <v>50</v>
      </c>
      <c r="G30" s="36">
        <v>564</v>
      </c>
      <c r="H30" s="36" t="s">
        <v>51</v>
      </c>
      <c r="I30" s="36" t="s">
        <v>52</v>
      </c>
      <c r="J30" s="36">
        <v>2755</v>
      </c>
      <c r="K30" s="37" t="s">
        <v>53</v>
      </c>
      <c r="L30" s="37"/>
      <c r="M30" s="37"/>
      <c r="N30" s="37"/>
      <c r="O30" s="37"/>
      <c r="P30" s="37"/>
      <c r="Q30" s="37"/>
      <c r="R30" s="37"/>
      <c r="S30" s="37"/>
      <c r="T30" s="37"/>
      <c r="U30" s="37" t="s">
        <v>54</v>
      </c>
    </row>
    <row r="31" spans="1:21" s="20" customFormat="1" ht="72" x14ac:dyDescent="0.2">
      <c r="A31" s="33">
        <v>7</v>
      </c>
      <c r="B31" s="34" t="s">
        <v>55</v>
      </c>
      <c r="C31" s="35" t="s">
        <v>56</v>
      </c>
      <c r="D31" s="36">
        <v>1804.7</v>
      </c>
      <c r="E31" s="37" t="s">
        <v>57</v>
      </c>
      <c r="F31" s="36" t="s">
        <v>58</v>
      </c>
      <c r="G31" s="36">
        <v>-169</v>
      </c>
      <c r="H31" s="36" t="s">
        <v>59</v>
      </c>
      <c r="I31" s="36" t="s">
        <v>60</v>
      </c>
      <c r="J31" s="36">
        <v>-779</v>
      </c>
      <c r="K31" s="37" t="s">
        <v>61</v>
      </c>
      <c r="L31" s="37"/>
      <c r="M31" s="37"/>
      <c r="N31" s="37"/>
      <c r="O31" s="37"/>
      <c r="P31" s="37"/>
      <c r="Q31" s="37"/>
      <c r="R31" s="37"/>
      <c r="S31" s="37"/>
      <c r="T31" s="37"/>
      <c r="U31" s="37" t="s">
        <v>62</v>
      </c>
    </row>
    <row r="32" spans="1:21" s="20" customFormat="1" ht="96" x14ac:dyDescent="0.2">
      <c r="A32" s="33">
        <v>8</v>
      </c>
      <c r="B32" s="34" t="s">
        <v>63</v>
      </c>
      <c r="C32" s="35" t="s">
        <v>64</v>
      </c>
      <c r="D32" s="36">
        <v>32367.22</v>
      </c>
      <c r="E32" s="37" t="s">
        <v>65</v>
      </c>
      <c r="F32" s="36" t="s">
        <v>66</v>
      </c>
      <c r="G32" s="36">
        <v>777</v>
      </c>
      <c r="H32" s="36" t="s">
        <v>67</v>
      </c>
      <c r="I32" s="36" t="s">
        <v>68</v>
      </c>
      <c r="J32" s="36">
        <v>3960</v>
      </c>
      <c r="K32" s="37" t="s">
        <v>69</v>
      </c>
      <c r="L32" s="37"/>
      <c r="M32" s="37"/>
      <c r="N32" s="37"/>
      <c r="O32" s="37"/>
      <c r="P32" s="37"/>
      <c r="Q32" s="37"/>
      <c r="R32" s="37"/>
      <c r="S32" s="37"/>
      <c r="T32" s="37"/>
      <c r="U32" s="37" t="s">
        <v>70</v>
      </c>
    </row>
    <row r="33" spans="1:21" s="20" customFormat="1" ht="72" x14ac:dyDescent="0.2">
      <c r="A33" s="38">
        <v>9</v>
      </c>
      <c r="B33" s="39" t="s">
        <v>71</v>
      </c>
      <c r="C33" s="40" t="s">
        <v>72</v>
      </c>
      <c r="D33" s="41">
        <v>1855.1</v>
      </c>
      <c r="E33" s="42" t="s">
        <v>73</v>
      </c>
      <c r="F33" s="41" t="s">
        <v>58</v>
      </c>
      <c r="G33" s="41">
        <v>668</v>
      </c>
      <c r="H33" s="41" t="s">
        <v>74</v>
      </c>
      <c r="I33" s="41" t="s">
        <v>75</v>
      </c>
      <c r="J33" s="41">
        <v>3228</v>
      </c>
      <c r="K33" s="42" t="s">
        <v>76</v>
      </c>
      <c r="L33" s="42"/>
      <c r="M33" s="42"/>
      <c r="N33" s="42"/>
      <c r="O33" s="42"/>
      <c r="P33" s="42"/>
      <c r="Q33" s="42"/>
      <c r="R33" s="42"/>
      <c r="S33" s="42"/>
      <c r="T33" s="42"/>
      <c r="U33" s="42" t="s">
        <v>77</v>
      </c>
    </row>
    <row r="34" spans="1:21" s="20" customFormat="1" ht="36" x14ac:dyDescent="0.2">
      <c r="A34" s="48" t="s">
        <v>78</v>
      </c>
      <c r="B34" s="49"/>
      <c r="C34" s="49"/>
      <c r="D34" s="49"/>
      <c r="E34" s="49"/>
      <c r="F34" s="49"/>
      <c r="G34" s="43">
        <v>1982</v>
      </c>
      <c r="H34" s="43" t="s">
        <v>79</v>
      </c>
      <c r="I34" s="43" t="s">
        <v>80</v>
      </c>
      <c r="J34" s="43">
        <v>9972</v>
      </c>
      <c r="K34" s="43" t="s">
        <v>81</v>
      </c>
      <c r="L34" s="43"/>
      <c r="M34" s="43"/>
      <c r="N34" s="43"/>
      <c r="O34" s="43"/>
      <c r="P34" s="43"/>
      <c r="Q34" s="43"/>
      <c r="R34" s="43"/>
      <c r="S34" s="43"/>
      <c r="T34" s="43"/>
      <c r="U34" s="43" t="s">
        <v>82</v>
      </c>
    </row>
    <row r="35" spans="1:21" s="20" customFormat="1" x14ac:dyDescent="0.2">
      <c r="A35" s="48" t="s">
        <v>83</v>
      </c>
      <c r="B35" s="49"/>
      <c r="C35" s="49"/>
      <c r="D35" s="49"/>
      <c r="E35" s="49"/>
      <c r="F35" s="49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</row>
    <row r="36" spans="1:21" s="20" customFormat="1" x14ac:dyDescent="0.2">
      <c r="A36" s="48" t="s">
        <v>84</v>
      </c>
      <c r="B36" s="49"/>
      <c r="C36" s="49"/>
      <c r="D36" s="49"/>
      <c r="E36" s="49"/>
      <c r="F36" s="49"/>
      <c r="G36" s="43">
        <v>59</v>
      </c>
      <c r="H36" s="43"/>
      <c r="I36" s="43"/>
      <c r="J36" s="43">
        <v>863</v>
      </c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</row>
    <row r="37" spans="1:21" s="20" customFormat="1" ht="12.75" customHeight="1" x14ac:dyDescent="0.2">
      <c r="A37" s="48" t="s">
        <v>85</v>
      </c>
      <c r="B37" s="49"/>
      <c r="C37" s="49"/>
      <c r="D37" s="49"/>
      <c r="E37" s="49"/>
      <c r="F37" s="49"/>
      <c r="G37" s="43">
        <v>1518</v>
      </c>
      <c r="H37" s="43"/>
      <c r="I37" s="43"/>
      <c r="J37" s="43">
        <v>6953</v>
      </c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</row>
    <row r="38" spans="1:21" s="20" customFormat="1" ht="12.75" customHeight="1" x14ac:dyDescent="0.2">
      <c r="A38" s="48" t="s">
        <v>86</v>
      </c>
      <c r="B38" s="49"/>
      <c r="C38" s="49"/>
      <c r="D38" s="49"/>
      <c r="E38" s="49"/>
      <c r="F38" s="49"/>
      <c r="G38" s="43">
        <v>448</v>
      </c>
      <c r="H38" s="43"/>
      <c r="I38" s="43"/>
      <c r="J38" s="43">
        <v>2782</v>
      </c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</row>
    <row r="39" spans="1:21" s="20" customFormat="1" ht="12.75" customHeight="1" x14ac:dyDescent="0.2">
      <c r="A39" s="46" t="s">
        <v>87</v>
      </c>
      <c r="B39" s="47"/>
      <c r="C39" s="47"/>
      <c r="D39" s="47"/>
      <c r="E39" s="47"/>
      <c r="F39" s="47"/>
      <c r="G39" s="44">
        <v>83</v>
      </c>
      <c r="H39" s="44"/>
      <c r="I39" s="44"/>
      <c r="J39" s="44">
        <v>1034</v>
      </c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</row>
    <row r="40" spans="1:21" s="20" customFormat="1" ht="12.75" customHeight="1" x14ac:dyDescent="0.2">
      <c r="A40" s="46" t="s">
        <v>88</v>
      </c>
      <c r="B40" s="47"/>
      <c r="C40" s="47"/>
      <c r="D40" s="47"/>
      <c r="E40" s="47"/>
      <c r="F40" s="47"/>
      <c r="G40" s="44">
        <v>56</v>
      </c>
      <c r="H40" s="44"/>
      <c r="I40" s="44"/>
      <c r="J40" s="44">
        <v>646</v>
      </c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</row>
    <row r="41" spans="1:21" s="20" customFormat="1" ht="12.75" customHeight="1" x14ac:dyDescent="0.2">
      <c r="A41" s="46" t="s">
        <v>89</v>
      </c>
      <c r="B41" s="47"/>
      <c r="C41" s="47"/>
      <c r="D41" s="47"/>
      <c r="E41" s="47"/>
      <c r="F41" s="47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</row>
    <row r="42" spans="1:21" s="20" customFormat="1" ht="12.75" customHeight="1" x14ac:dyDescent="0.2">
      <c r="A42" s="48" t="s">
        <v>90</v>
      </c>
      <c r="B42" s="49"/>
      <c r="C42" s="49"/>
      <c r="D42" s="49"/>
      <c r="E42" s="49"/>
      <c r="F42" s="49"/>
      <c r="G42" s="43">
        <v>12</v>
      </c>
      <c r="H42" s="43"/>
      <c r="I42" s="43"/>
      <c r="J42" s="43">
        <v>112</v>
      </c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</row>
    <row r="43" spans="1:21" s="20" customFormat="1" ht="12.75" customHeight="1" x14ac:dyDescent="0.2">
      <c r="A43" s="48" t="s">
        <v>91</v>
      </c>
      <c r="B43" s="49"/>
      <c r="C43" s="49"/>
      <c r="D43" s="49"/>
      <c r="E43" s="49"/>
      <c r="F43" s="49"/>
      <c r="G43" s="43">
        <v>39</v>
      </c>
      <c r="H43" s="43"/>
      <c r="I43" s="43"/>
      <c r="J43" s="43">
        <v>294</v>
      </c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</row>
    <row r="44" spans="1:21" s="20" customFormat="1" ht="12.75" customHeight="1" x14ac:dyDescent="0.2">
      <c r="A44" s="48" t="s">
        <v>92</v>
      </c>
      <c r="B44" s="49"/>
      <c r="C44" s="49"/>
      <c r="D44" s="49"/>
      <c r="E44" s="49"/>
      <c r="F44" s="49"/>
      <c r="G44" s="43">
        <v>93</v>
      </c>
      <c r="H44" s="43"/>
      <c r="I44" s="43"/>
      <c r="J44" s="43">
        <v>435</v>
      </c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</row>
    <row r="45" spans="1:21" s="20" customFormat="1" ht="12.75" customHeight="1" x14ac:dyDescent="0.2">
      <c r="A45" s="48" t="s">
        <v>93</v>
      </c>
      <c r="B45" s="49"/>
      <c r="C45" s="49"/>
      <c r="D45" s="49"/>
      <c r="E45" s="49"/>
      <c r="F45" s="49"/>
      <c r="G45" s="43">
        <v>1977</v>
      </c>
      <c r="H45" s="43"/>
      <c r="I45" s="43"/>
      <c r="J45" s="43">
        <v>10811</v>
      </c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</row>
    <row r="46" spans="1:21" s="20" customFormat="1" ht="12.75" customHeight="1" x14ac:dyDescent="0.2">
      <c r="A46" s="48" t="s">
        <v>94</v>
      </c>
      <c r="B46" s="49"/>
      <c r="C46" s="49"/>
      <c r="D46" s="49"/>
      <c r="E46" s="49"/>
      <c r="F46" s="49"/>
      <c r="G46" s="43">
        <v>2121</v>
      </c>
      <c r="H46" s="43"/>
      <c r="I46" s="43"/>
      <c r="J46" s="43">
        <v>11652</v>
      </c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</row>
    <row r="47" spans="1:21" s="20" customFormat="1" ht="12.75" customHeight="1" x14ac:dyDescent="0.2">
      <c r="A47" s="46" t="s">
        <v>95</v>
      </c>
      <c r="B47" s="47"/>
      <c r="C47" s="47"/>
      <c r="D47" s="47"/>
      <c r="E47" s="47"/>
      <c r="F47" s="47"/>
      <c r="G47" s="44">
        <v>2121</v>
      </c>
      <c r="H47" s="44"/>
      <c r="I47" s="44"/>
      <c r="J47" s="44">
        <v>11652</v>
      </c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</row>
    <row r="48" spans="1:21" s="20" customFormat="1" ht="12" x14ac:dyDescent="0.2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s="20" customFormat="1" x14ac:dyDescent="0.2">
      <c r="A49" s="21"/>
      <c r="B49" s="25" t="s">
        <v>21</v>
      </c>
      <c r="C49" s="26"/>
      <c r="D49" s="27"/>
      <c r="E49" s="27"/>
      <c r="F49" s="26"/>
      <c r="G49" s="28">
        <f>IF(ISBLANK(X14),"",ROUND(Y14/X14,2)*100)</f>
        <v>141</v>
      </c>
      <c r="H49" s="2"/>
      <c r="I49" s="2"/>
      <c r="J49" s="28">
        <f>IF(ISBLANK(X15),"",ROUND(Y15/X15,2)*100)</f>
        <v>120</v>
      </c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</row>
    <row r="50" spans="1:21" s="20" customFormat="1" x14ac:dyDescent="0.2">
      <c r="A50" s="21"/>
      <c r="B50" s="25" t="s">
        <v>22</v>
      </c>
      <c r="C50" s="26"/>
      <c r="D50" s="27"/>
      <c r="E50" s="27"/>
      <c r="F50" s="26"/>
      <c r="G50" s="16">
        <f>IF(ISBLANK(X14),"",ROUND(Z14/X14,2)*100)</f>
        <v>95</v>
      </c>
      <c r="H50" s="4"/>
      <c r="I50" s="4"/>
      <c r="J50" s="16">
        <f>IF(ISBLANK(X15),"",ROUND(Z15/X15,2)*100)</f>
        <v>75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</row>
    <row r="51" spans="1:21" s="20" customFormat="1" ht="12" x14ac:dyDescent="0.2">
      <c r="A51" s="3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s="4" customFormat="1" ht="12" x14ac:dyDescent="0.2">
      <c r="A52" s="29" t="s">
        <v>25</v>
      </c>
    </row>
    <row r="53" spans="1:21" s="4" customFormat="1" ht="12" x14ac:dyDescent="0.2">
      <c r="A53" s="22"/>
    </row>
    <row r="54" spans="1:21" s="4" customFormat="1" ht="12" x14ac:dyDescent="0.2">
      <c r="A54" s="29" t="s">
        <v>26</v>
      </c>
    </row>
    <row r="55" spans="1:21" s="4" customFormat="1" ht="12" x14ac:dyDescent="0.2">
      <c r="A55" s="17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</row>
    <row r="56" spans="1:21" s="22" customForma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</sheetData>
  <mergeCells count="40">
    <mergeCell ref="G11:H11"/>
    <mergeCell ref="J14:K14"/>
    <mergeCell ref="G12:H12"/>
    <mergeCell ref="G13:H13"/>
    <mergeCell ref="J19:U19"/>
    <mergeCell ref="G20:G21"/>
    <mergeCell ref="J12:K12"/>
    <mergeCell ref="J13:K13"/>
    <mergeCell ref="A6:U6"/>
    <mergeCell ref="A7:U7"/>
    <mergeCell ref="A8:U8"/>
    <mergeCell ref="J10:U10"/>
    <mergeCell ref="A19:A21"/>
    <mergeCell ref="B19:B21"/>
    <mergeCell ref="C19:C21"/>
    <mergeCell ref="D19:F19"/>
    <mergeCell ref="D20:D21"/>
    <mergeCell ref="G15:H15"/>
    <mergeCell ref="J15:K15"/>
    <mergeCell ref="J20:J21"/>
    <mergeCell ref="G19:I19"/>
    <mergeCell ref="G10:I10"/>
    <mergeCell ref="G14:H14"/>
    <mergeCell ref="J11:K11"/>
    <mergeCell ref="A23:U23"/>
    <mergeCell ref="A29:U29"/>
    <mergeCell ref="A34:F34"/>
    <mergeCell ref="A35:F35"/>
    <mergeCell ref="A36:F36"/>
    <mergeCell ref="A37:F37"/>
    <mergeCell ref="A38:F38"/>
    <mergeCell ref="A39:F39"/>
    <mergeCell ref="A40:F40"/>
    <mergeCell ref="A41:F41"/>
    <mergeCell ref="A47:F47"/>
    <mergeCell ref="A42:F42"/>
    <mergeCell ref="A43:F43"/>
    <mergeCell ref="A44:F44"/>
    <mergeCell ref="A45:F45"/>
    <mergeCell ref="A46:F46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данные'!Print_Titles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Саблина Анна Анатольевна</dc:creator>
  <cp:lastModifiedBy>Дарья</cp:lastModifiedBy>
  <cp:lastPrinted>2020-01-13T07:39:50Z</cp:lastPrinted>
  <dcterms:created xsi:type="dcterms:W3CDTF">2003-01-28T12:33:10Z</dcterms:created>
  <dcterms:modified xsi:type="dcterms:W3CDTF">2020-04-27T05:23:21Z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